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0" i="1"/>
  <c r="K20"/>
  <c r="H20"/>
  <c r="P9"/>
  <c r="P10"/>
  <c r="P11" s="1"/>
  <c r="P12" s="1"/>
  <c r="P13" s="1"/>
  <c r="P14" s="1"/>
  <c r="P15" s="1"/>
  <c r="P16" s="1"/>
  <c r="P17" s="1"/>
  <c r="P18" s="1"/>
  <c r="P19" s="1"/>
  <c r="P8"/>
  <c r="O9"/>
  <c r="O10"/>
  <c r="O11"/>
  <c r="O12"/>
  <c r="O13"/>
  <c r="O14"/>
  <c r="O15"/>
  <c r="O16"/>
  <c r="O17"/>
  <c r="O18"/>
  <c r="O19"/>
  <c r="O8"/>
  <c r="M9"/>
  <c r="M10"/>
  <c r="M11"/>
  <c r="M12"/>
  <c r="M13"/>
  <c r="M14"/>
  <c r="M15"/>
  <c r="M16"/>
  <c r="M17"/>
  <c r="M18"/>
  <c r="M19"/>
  <c r="M8"/>
  <c r="N8" s="1"/>
  <c r="N9"/>
  <c r="N10"/>
  <c r="N11"/>
  <c r="N12"/>
  <c r="N13"/>
  <c r="N14"/>
  <c r="N15"/>
  <c r="N16"/>
  <c r="N17"/>
  <c r="N18"/>
  <c r="N19"/>
  <c r="L9"/>
  <c r="L10"/>
  <c r="L11"/>
  <c r="L12"/>
  <c r="L13"/>
  <c r="L14"/>
  <c r="L15"/>
  <c r="L16"/>
  <c r="L17"/>
  <c r="L18"/>
  <c r="L19"/>
  <c r="L8"/>
  <c r="K9"/>
  <c r="K10" s="1"/>
  <c r="K11" s="1"/>
  <c r="K12" s="1"/>
  <c r="K13" s="1"/>
  <c r="K14" s="1"/>
  <c r="K15" s="1"/>
  <c r="K16" s="1"/>
  <c r="K17" s="1"/>
  <c r="K18" s="1"/>
  <c r="K19" s="1"/>
  <c r="K8"/>
  <c r="J9"/>
  <c r="J10"/>
  <c r="J11"/>
  <c r="J12"/>
  <c r="J13"/>
  <c r="J14"/>
  <c r="J15"/>
  <c r="J16"/>
  <c r="J17"/>
  <c r="J18"/>
  <c r="J19"/>
  <c r="J8"/>
  <c r="I9"/>
  <c r="I10"/>
  <c r="I11"/>
  <c r="I12"/>
  <c r="I13"/>
  <c r="I14"/>
  <c r="I15"/>
  <c r="I16"/>
  <c r="I17"/>
  <c r="I18"/>
  <c r="I19"/>
  <c r="I8"/>
  <c r="E9"/>
  <c r="E10"/>
  <c r="E11"/>
  <c r="E12"/>
  <c r="E13"/>
  <c r="E14"/>
  <c r="E15"/>
  <c r="E16"/>
  <c r="E17"/>
  <c r="E18"/>
  <c r="E19"/>
  <c r="E8"/>
  <c r="C9"/>
  <c r="C10"/>
  <c r="C11"/>
  <c r="C12"/>
  <c r="C13"/>
  <c r="C14"/>
  <c r="C15"/>
  <c r="C16"/>
  <c r="C17"/>
  <c r="C18"/>
  <c r="C19"/>
  <c r="C8"/>
  <c r="H1"/>
  <c r="E1"/>
  <c r="B1"/>
  <c r="D8" l="1"/>
  <c r="F8" s="1"/>
  <c r="G8" s="1"/>
  <c r="H8" s="1"/>
  <c r="D18"/>
  <c r="F18" s="1"/>
  <c r="G18" s="1"/>
  <c r="D14"/>
  <c r="F14" s="1"/>
  <c r="G14" s="1"/>
  <c r="D12"/>
  <c r="F12" s="1"/>
  <c r="G12" s="1"/>
  <c r="D19"/>
  <c r="F19" s="1"/>
  <c r="G19" s="1"/>
  <c r="D17"/>
  <c r="F17" s="1"/>
  <c r="G17" s="1"/>
  <c r="D15"/>
  <c r="F15" s="1"/>
  <c r="G15" s="1"/>
  <c r="D13"/>
  <c r="F13" s="1"/>
  <c r="G13" s="1"/>
  <c r="D11"/>
  <c r="F11" s="1"/>
  <c r="G11" s="1"/>
  <c r="D9"/>
  <c r="F9" s="1"/>
  <c r="G9" s="1"/>
  <c r="D16"/>
  <c r="F16" s="1"/>
  <c r="G16" s="1"/>
  <c r="D10"/>
  <c r="F10" s="1"/>
  <c r="G10" s="1"/>
  <c r="H9" l="1"/>
  <c r="H10" s="1"/>
  <c r="H11" s="1"/>
  <c r="H12" s="1"/>
  <c r="H13" s="1"/>
  <c r="H14" s="1"/>
  <c r="H15" s="1"/>
  <c r="H16" s="1"/>
  <c r="H17" s="1"/>
  <c r="H18" s="1"/>
  <c r="H19" s="1"/>
</calcChain>
</file>

<file path=xl/sharedStrings.xml><?xml version="1.0" encoding="utf-8"?>
<sst xmlns="http://schemas.openxmlformats.org/spreadsheetml/2006/main" count="29" uniqueCount="29">
  <si>
    <t>η</t>
  </si>
  <si>
    <t>Φ [mm/h]</t>
  </si>
  <si>
    <t>f0 [mm/h]</t>
  </si>
  <si>
    <t>fc [mm/h]</t>
  </si>
  <si>
    <t>k [h^(-1)]</t>
  </si>
  <si>
    <t>Σ∆P [mm]</t>
  </si>
  <si>
    <t>t [min]</t>
  </si>
  <si>
    <t>∆t [min]</t>
  </si>
  <si>
    <t>∆P [mm]</t>
  </si>
  <si>
    <t>Vreme</t>
  </si>
  <si>
    <t>Ukupne padavine</t>
  </si>
  <si>
    <t>Konstantni gubici</t>
  </si>
  <si>
    <t>Proporcionalni gubici</t>
  </si>
  <si>
    <t>Gubici po Hortonu</t>
  </si>
  <si>
    <t>i [mm/h]</t>
  </si>
  <si>
    <t>f [mm/h]</t>
  </si>
  <si>
    <r>
      <t>i</t>
    </r>
    <r>
      <rPr>
        <vertAlign val="subscript"/>
        <sz val="11"/>
        <color theme="1"/>
        <rFont val="Calibri"/>
        <family val="2"/>
      </rPr>
      <t>e,Φ</t>
    </r>
    <r>
      <rPr>
        <sz val="11"/>
        <color theme="1"/>
        <rFont val="Calibri"/>
        <family val="2"/>
      </rPr>
      <t xml:space="preserve"> [mm/h]</t>
    </r>
  </si>
  <si>
    <r>
      <t>∆P</t>
    </r>
    <r>
      <rPr>
        <vertAlign val="subscript"/>
        <sz val="11"/>
        <color theme="1"/>
        <rFont val="Calibri"/>
        <family val="2"/>
      </rPr>
      <t>e,Φ</t>
    </r>
    <r>
      <rPr>
        <sz val="11"/>
        <color theme="1"/>
        <rFont val="Calibri"/>
        <family val="2"/>
      </rPr>
      <t xml:space="preserve"> [mm]</t>
    </r>
  </si>
  <si>
    <r>
      <t>Σ∆P</t>
    </r>
    <r>
      <rPr>
        <vertAlign val="subscript"/>
        <sz val="11"/>
        <color theme="1"/>
        <rFont val="Calibri"/>
        <family val="2"/>
      </rPr>
      <t>e,Φ</t>
    </r>
    <r>
      <rPr>
        <sz val="11"/>
        <color theme="1"/>
        <rFont val="Calibri"/>
        <family val="2"/>
      </rPr>
      <t xml:space="preserve"> [mm]</t>
    </r>
  </si>
  <si>
    <r>
      <t>i</t>
    </r>
    <r>
      <rPr>
        <vertAlign val="subscript"/>
        <sz val="11"/>
        <color theme="1"/>
        <rFont val="Calibri"/>
        <family val="2"/>
      </rPr>
      <t>e,η</t>
    </r>
    <r>
      <rPr>
        <sz val="11"/>
        <color theme="1"/>
        <rFont val="Calibri"/>
        <family val="2"/>
      </rPr>
      <t xml:space="preserve"> [mm/h]</t>
    </r>
  </si>
  <si>
    <r>
      <t>∆P</t>
    </r>
    <r>
      <rPr>
        <vertAlign val="subscript"/>
        <sz val="11"/>
        <color theme="1"/>
        <rFont val="Calibri"/>
        <family val="2"/>
      </rPr>
      <t>e,η</t>
    </r>
    <r>
      <rPr>
        <sz val="11"/>
        <color theme="1"/>
        <rFont val="Calibri"/>
        <family val="2"/>
      </rPr>
      <t xml:space="preserve"> [mm]</t>
    </r>
  </si>
  <si>
    <r>
      <t>Σ∆P</t>
    </r>
    <r>
      <rPr>
        <vertAlign val="subscript"/>
        <sz val="11"/>
        <color theme="1"/>
        <rFont val="Calibri"/>
        <family val="2"/>
      </rPr>
      <t>e,η</t>
    </r>
    <r>
      <rPr>
        <sz val="11"/>
        <color theme="1"/>
        <rFont val="Calibri"/>
        <family val="2"/>
      </rPr>
      <t xml:space="preserve"> [mm]</t>
    </r>
  </si>
  <si>
    <r>
      <t>(t</t>
    </r>
    <r>
      <rPr>
        <vertAlign val="subscript"/>
        <sz val="11"/>
        <color theme="1"/>
        <rFont val="Calibri"/>
        <family val="2"/>
      </rPr>
      <t>i</t>
    </r>
    <r>
      <rPr>
        <sz val="11"/>
        <color theme="1"/>
        <rFont val="Calibri"/>
        <family val="2"/>
      </rPr>
      <t>+t</t>
    </r>
    <r>
      <rPr>
        <vertAlign val="subscript"/>
        <sz val="11"/>
        <color theme="1"/>
        <rFont val="Calibri"/>
        <family val="2"/>
      </rPr>
      <t>i+1</t>
    </r>
    <r>
      <rPr>
        <sz val="11"/>
        <color theme="1"/>
        <rFont val="Calibri"/>
        <family val="2"/>
      </rPr>
      <t>)/2</t>
    </r>
  </si>
  <si>
    <r>
      <t>i</t>
    </r>
    <r>
      <rPr>
        <vertAlign val="subscript"/>
        <sz val="11"/>
        <color theme="1"/>
        <rFont val="Calibri"/>
        <family val="2"/>
      </rPr>
      <t xml:space="preserve">e,h </t>
    </r>
    <r>
      <rPr>
        <sz val="11"/>
        <color theme="1"/>
        <rFont val="Calibri"/>
        <family val="2"/>
      </rPr>
      <t>[mm/h]</t>
    </r>
  </si>
  <si>
    <r>
      <t>∆P</t>
    </r>
    <r>
      <rPr>
        <vertAlign val="subscript"/>
        <sz val="11"/>
        <color theme="1"/>
        <rFont val="Calibri"/>
        <family val="2"/>
      </rPr>
      <t>e,h</t>
    </r>
    <r>
      <rPr>
        <sz val="11"/>
        <color theme="1"/>
        <rFont val="Calibri"/>
        <family val="2"/>
      </rPr>
      <t xml:space="preserve"> [mm]</t>
    </r>
  </si>
  <si>
    <r>
      <t>Σ∆P</t>
    </r>
    <r>
      <rPr>
        <vertAlign val="subscript"/>
        <sz val="11"/>
        <color theme="1"/>
        <rFont val="Calibri"/>
        <family val="2"/>
      </rPr>
      <t>e,h</t>
    </r>
    <r>
      <rPr>
        <sz val="11"/>
        <color theme="1"/>
        <rFont val="Calibri"/>
        <family val="2"/>
      </rPr>
      <t xml:space="preserve"> [mm]</t>
    </r>
  </si>
  <si>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Φ</t>
    </r>
  </si>
  <si>
    <r>
      <t>η</t>
    </r>
    <r>
      <rPr>
        <vertAlign val="subscript"/>
        <sz val="11"/>
        <color theme="1"/>
        <rFont val="Calibri"/>
        <family val="2"/>
        <scheme val="minor"/>
      </rPr>
      <t>η</t>
    </r>
  </si>
  <si>
    <r>
      <t>η</t>
    </r>
    <r>
      <rPr>
        <vertAlign val="subscript"/>
        <sz val="11"/>
        <color theme="1"/>
        <rFont val="Calibri"/>
        <family val="2"/>
        <scheme val="minor"/>
      </rPr>
      <t>h</t>
    </r>
  </si>
</sst>
</file>

<file path=xl/styles.xml><?xml version="1.0" encoding="utf-8"?>
<styleSheet xmlns="http://schemas.openxmlformats.org/spreadsheetml/2006/main">
  <numFmts count="1">
    <numFmt numFmtId="170" formatCode="0.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 shrinkToFit="1"/>
    </xf>
    <xf numFmtId="0" fontId="0" fillId="0" borderId="4" xfId="0" applyBorder="1"/>
    <xf numFmtId="0" fontId="1" fillId="3" borderId="1" xfId="0" applyFont="1" applyFill="1" applyBorder="1" applyAlignment="1">
      <alignment horizontal="center"/>
    </xf>
    <xf numFmtId="170" fontId="0" fillId="3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"/>
  <sheetViews>
    <sheetView tabSelected="1" workbookViewId="0">
      <selection activeCell="P20" sqref="P20"/>
    </sheetView>
  </sheetViews>
  <sheetFormatPr defaultRowHeight="15"/>
  <cols>
    <col min="1" max="16" width="10.7109375" customWidth="1"/>
  </cols>
  <sheetData>
    <row r="1" spans="1:16">
      <c r="A1" s="1" t="s">
        <v>1</v>
      </c>
      <c r="B1">
        <f>12/5</f>
        <v>2.4</v>
      </c>
      <c r="D1" t="s">
        <v>0</v>
      </c>
      <c r="E1" s="2">
        <f>12/50</f>
        <v>0.24</v>
      </c>
      <c r="G1" t="s">
        <v>2</v>
      </c>
      <c r="H1">
        <f>0.25*(6+6)</f>
        <v>3</v>
      </c>
    </row>
    <row r="2" spans="1:16">
      <c r="G2" t="s">
        <v>3</v>
      </c>
      <c r="H2">
        <v>0.5</v>
      </c>
    </row>
    <row r="3" spans="1:16">
      <c r="G3" t="s">
        <v>4</v>
      </c>
      <c r="H3">
        <v>0.2</v>
      </c>
    </row>
    <row r="5" spans="1:16">
      <c r="A5" s="13"/>
      <c r="B5" s="11" t="s">
        <v>9</v>
      </c>
      <c r="C5" s="3"/>
      <c r="D5" s="3" t="s">
        <v>10</v>
      </c>
      <c r="E5" s="3"/>
      <c r="F5" s="3" t="s">
        <v>11</v>
      </c>
      <c r="G5" s="3"/>
      <c r="H5" s="3"/>
      <c r="I5" s="3" t="s">
        <v>12</v>
      </c>
      <c r="J5" s="3"/>
      <c r="K5" s="3"/>
      <c r="L5" s="3" t="s">
        <v>13</v>
      </c>
      <c r="M5" s="3"/>
      <c r="N5" s="3"/>
      <c r="O5" s="3"/>
      <c r="P5" s="3"/>
    </row>
    <row r="6" spans="1:16" ht="18">
      <c r="A6" s="12" t="s">
        <v>5</v>
      </c>
      <c r="B6" s="5" t="s">
        <v>6</v>
      </c>
      <c r="C6" s="4" t="s">
        <v>7</v>
      </c>
      <c r="D6" s="4" t="s">
        <v>14</v>
      </c>
      <c r="E6" s="4" t="s">
        <v>8</v>
      </c>
      <c r="F6" s="4" t="s">
        <v>16</v>
      </c>
      <c r="G6" s="4" t="s">
        <v>17</v>
      </c>
      <c r="H6" s="4" t="s">
        <v>18</v>
      </c>
      <c r="I6" s="4" t="s">
        <v>19</v>
      </c>
      <c r="J6" s="4" t="s">
        <v>20</v>
      </c>
      <c r="K6" s="4" t="s">
        <v>21</v>
      </c>
      <c r="L6" s="4" t="s">
        <v>22</v>
      </c>
      <c r="M6" s="4" t="s">
        <v>15</v>
      </c>
      <c r="N6" s="4" t="s">
        <v>23</v>
      </c>
      <c r="O6" s="4" t="s">
        <v>24</v>
      </c>
      <c r="P6" s="4" t="s">
        <v>25</v>
      </c>
    </row>
    <row r="7" spans="1:16">
      <c r="A7" s="6">
        <v>0.4</v>
      </c>
      <c r="B7" s="7">
        <v>0</v>
      </c>
      <c r="C7" s="8"/>
      <c r="D7" s="8"/>
      <c r="E7" s="8"/>
      <c r="F7" s="8"/>
      <c r="G7" s="8"/>
      <c r="H7" s="7">
        <v>0</v>
      </c>
      <c r="I7" s="8"/>
      <c r="J7" s="8"/>
      <c r="K7" s="7">
        <v>0</v>
      </c>
      <c r="L7" s="8"/>
      <c r="M7" s="8"/>
      <c r="N7" s="8"/>
      <c r="O7" s="8"/>
      <c r="P7" s="7">
        <v>0</v>
      </c>
    </row>
    <row r="8" spans="1:16">
      <c r="A8" s="6">
        <v>0.5</v>
      </c>
      <c r="B8" s="7">
        <v>30</v>
      </c>
      <c r="C8" s="7">
        <f>B8-B7</f>
        <v>30</v>
      </c>
      <c r="D8" s="7">
        <f>E8*60/C8</f>
        <v>0.19999999999999993</v>
      </c>
      <c r="E8" s="7">
        <f>A8-A7</f>
        <v>9.9999999999999978E-2</v>
      </c>
      <c r="F8" s="7">
        <f>IF(D8&gt;$B$1,(D8-$B$1),0)</f>
        <v>0</v>
      </c>
      <c r="G8" s="7">
        <f>F8*C8/60</f>
        <v>0</v>
      </c>
      <c r="H8" s="7">
        <f>H7+G8</f>
        <v>0</v>
      </c>
      <c r="I8" s="10">
        <f>$E$1*D8</f>
        <v>4.799999999999998E-2</v>
      </c>
      <c r="J8" s="10">
        <f>I8*C8/60</f>
        <v>2.399999999999999E-2</v>
      </c>
      <c r="K8" s="10">
        <f>K7+J8</f>
        <v>2.399999999999999E-2</v>
      </c>
      <c r="L8" s="7">
        <f>(B7+B8)/2</f>
        <v>15</v>
      </c>
      <c r="M8" s="10">
        <f>$H$2+($H$1-$H$2)*EXP(-$H$3*L8/60)</f>
        <v>2.8780735612517852</v>
      </c>
      <c r="N8" s="10">
        <f>IF(D8&gt;M8,D8-M8,0)</f>
        <v>0</v>
      </c>
      <c r="O8" s="10">
        <f>N8*C8/60</f>
        <v>0</v>
      </c>
      <c r="P8" s="10">
        <f>P7+O8</f>
        <v>0</v>
      </c>
    </row>
    <row r="9" spans="1:16">
      <c r="A9" s="6">
        <v>1.4</v>
      </c>
      <c r="B9" s="7">
        <v>60</v>
      </c>
      <c r="C9" s="7">
        <f t="shared" ref="C9:C19" si="0">B9-B8</f>
        <v>30</v>
      </c>
      <c r="D9" s="7">
        <f>E9*60/C9</f>
        <v>1.7999999999999998</v>
      </c>
      <c r="E9" s="7">
        <f>A9-A8</f>
        <v>0.89999999999999991</v>
      </c>
      <c r="F9" s="7">
        <f t="shared" ref="F9:F19" si="1">IF(D9&gt;$B$1,(D9-$B$1),0)</f>
        <v>0</v>
      </c>
      <c r="G9" s="7">
        <f>F9*C9/60</f>
        <v>0</v>
      </c>
      <c r="H9" s="7">
        <f t="shared" ref="H9:H19" si="2">H8+G9</f>
        <v>0</v>
      </c>
      <c r="I9" s="10">
        <f t="shared" ref="I9:I19" si="3">$E$1*D9</f>
        <v>0.43199999999999994</v>
      </c>
      <c r="J9" s="10">
        <f t="shared" ref="J9:J19" si="4">I9*C9/60</f>
        <v>0.21599999999999994</v>
      </c>
      <c r="K9" s="10">
        <f t="shared" ref="K9:K19" si="5">K8+J9</f>
        <v>0.23999999999999994</v>
      </c>
      <c r="L9" s="7">
        <f t="shared" ref="L9:L19" si="6">(B8+B9)/2</f>
        <v>45</v>
      </c>
      <c r="M9" s="10">
        <f t="shared" ref="M9:M19" si="7">$H$2+($H$1-$H$2)*EXP(-$H$3*L9/60)</f>
        <v>2.6517699410626445</v>
      </c>
      <c r="N9" s="10">
        <f t="shared" ref="N9:N19" si="8">IF(D9&gt;M9,D9-M9,0)</f>
        <v>0</v>
      </c>
      <c r="O9" s="10">
        <f t="shared" ref="O9:O19" si="9">N9*C9/60</f>
        <v>0</v>
      </c>
      <c r="P9" s="10">
        <f t="shared" ref="P9:P19" si="10">P8+O9</f>
        <v>0</v>
      </c>
    </row>
    <row r="10" spans="1:16">
      <c r="A10" s="6">
        <v>2.1</v>
      </c>
      <c r="B10" s="7">
        <v>90</v>
      </c>
      <c r="C10" s="7">
        <f t="shared" si="0"/>
        <v>30</v>
      </c>
      <c r="D10" s="7">
        <f>E10*60/C10</f>
        <v>1.4000000000000006</v>
      </c>
      <c r="E10" s="7">
        <f>A10-A9</f>
        <v>0.70000000000000018</v>
      </c>
      <c r="F10" s="7">
        <f t="shared" si="1"/>
        <v>0</v>
      </c>
      <c r="G10" s="7">
        <f>F10*C10/60</f>
        <v>0</v>
      </c>
      <c r="H10" s="7">
        <f t="shared" si="2"/>
        <v>0</v>
      </c>
      <c r="I10" s="10">
        <f t="shared" si="3"/>
        <v>0.33600000000000013</v>
      </c>
      <c r="J10" s="10">
        <f t="shared" si="4"/>
        <v>0.16800000000000007</v>
      </c>
      <c r="K10" s="10">
        <f t="shared" si="5"/>
        <v>0.40800000000000003</v>
      </c>
      <c r="L10" s="7">
        <f t="shared" si="6"/>
        <v>75</v>
      </c>
      <c r="M10" s="10">
        <f t="shared" si="7"/>
        <v>2.4470019576785123</v>
      </c>
      <c r="N10" s="10">
        <f t="shared" si="8"/>
        <v>0</v>
      </c>
      <c r="O10" s="10">
        <f t="shared" si="9"/>
        <v>0</v>
      </c>
      <c r="P10" s="10">
        <f t="shared" si="10"/>
        <v>0</v>
      </c>
    </row>
    <row r="11" spans="1:16">
      <c r="A11" s="6">
        <v>3.4</v>
      </c>
      <c r="B11" s="7">
        <v>120</v>
      </c>
      <c r="C11" s="7">
        <f t="shared" si="0"/>
        <v>30</v>
      </c>
      <c r="D11" s="7">
        <f>E11*60/C11</f>
        <v>2.5999999999999996</v>
      </c>
      <c r="E11" s="7">
        <f>A11-A10</f>
        <v>1.2999999999999998</v>
      </c>
      <c r="F11" s="7">
        <f t="shared" si="1"/>
        <v>0.19999999999999973</v>
      </c>
      <c r="G11" s="7">
        <f>F11*C11/60</f>
        <v>9.9999999999999867E-2</v>
      </c>
      <c r="H11" s="7">
        <f t="shared" si="2"/>
        <v>9.9999999999999867E-2</v>
      </c>
      <c r="I11" s="10">
        <f t="shared" si="3"/>
        <v>0.62399999999999989</v>
      </c>
      <c r="J11" s="10">
        <f t="shared" si="4"/>
        <v>0.31199999999999994</v>
      </c>
      <c r="K11" s="10">
        <f t="shared" si="5"/>
        <v>0.72</v>
      </c>
      <c r="L11" s="7">
        <f t="shared" si="6"/>
        <v>105</v>
      </c>
      <c r="M11" s="10">
        <f t="shared" si="7"/>
        <v>2.2617202242967833</v>
      </c>
      <c r="N11" s="10">
        <f t="shared" si="8"/>
        <v>0.33827977570321632</v>
      </c>
      <c r="O11" s="10">
        <f t="shared" si="9"/>
        <v>0.16913988785160816</v>
      </c>
      <c r="P11" s="10">
        <f t="shared" si="10"/>
        <v>0.16913988785160816</v>
      </c>
    </row>
    <row r="12" spans="1:16">
      <c r="A12" s="6">
        <v>4.7</v>
      </c>
      <c r="B12" s="7">
        <v>150</v>
      </c>
      <c r="C12" s="7">
        <f t="shared" si="0"/>
        <v>30</v>
      </c>
      <c r="D12" s="7">
        <f>E12*60/C12</f>
        <v>2.6000000000000005</v>
      </c>
      <c r="E12" s="7">
        <f>A12-A11</f>
        <v>1.3000000000000003</v>
      </c>
      <c r="F12" s="7">
        <f t="shared" si="1"/>
        <v>0.20000000000000062</v>
      </c>
      <c r="G12" s="7">
        <f>F12*C12/60</f>
        <v>0.10000000000000031</v>
      </c>
      <c r="H12" s="7">
        <f t="shared" si="2"/>
        <v>0.20000000000000018</v>
      </c>
      <c r="I12" s="10">
        <f t="shared" si="3"/>
        <v>0.62400000000000011</v>
      </c>
      <c r="J12" s="10">
        <f t="shared" si="4"/>
        <v>0.31200000000000006</v>
      </c>
      <c r="K12" s="10">
        <f t="shared" si="5"/>
        <v>1.032</v>
      </c>
      <c r="L12" s="7">
        <f t="shared" si="6"/>
        <v>135</v>
      </c>
      <c r="M12" s="10">
        <f t="shared" si="7"/>
        <v>2.0940703790544335</v>
      </c>
      <c r="N12" s="10">
        <f t="shared" si="8"/>
        <v>0.50592962094556704</v>
      </c>
      <c r="O12" s="10">
        <f t="shared" si="9"/>
        <v>0.25296481047278352</v>
      </c>
      <c r="P12" s="10">
        <f t="shared" si="10"/>
        <v>0.42210469832439168</v>
      </c>
    </row>
    <row r="13" spans="1:16">
      <c r="A13" s="6">
        <v>5.8</v>
      </c>
      <c r="B13" s="7">
        <v>180</v>
      </c>
      <c r="C13" s="7">
        <f t="shared" si="0"/>
        <v>30</v>
      </c>
      <c r="D13" s="7">
        <f>E13*60/C13</f>
        <v>2.1999999999999988</v>
      </c>
      <c r="E13" s="7">
        <f>A13-A12</f>
        <v>1.0999999999999996</v>
      </c>
      <c r="F13" s="7">
        <f t="shared" si="1"/>
        <v>0</v>
      </c>
      <c r="G13" s="7">
        <f>F13*C13/60</f>
        <v>0</v>
      </c>
      <c r="H13" s="7">
        <f t="shared" si="2"/>
        <v>0.20000000000000018</v>
      </c>
      <c r="I13" s="10">
        <f t="shared" si="3"/>
        <v>0.52799999999999969</v>
      </c>
      <c r="J13" s="10">
        <f t="shared" si="4"/>
        <v>0.26399999999999985</v>
      </c>
      <c r="K13" s="10">
        <f t="shared" si="5"/>
        <v>1.2959999999999998</v>
      </c>
      <c r="L13" s="7">
        <f t="shared" si="6"/>
        <v>165</v>
      </c>
      <c r="M13" s="10">
        <f t="shared" si="7"/>
        <v>1.9423745259512166</v>
      </c>
      <c r="N13" s="10">
        <f t="shared" si="8"/>
        <v>0.25762547404878222</v>
      </c>
      <c r="O13" s="10">
        <f t="shared" si="9"/>
        <v>0.12881273702439111</v>
      </c>
      <c r="P13" s="10">
        <f t="shared" si="10"/>
        <v>0.55091743534878279</v>
      </c>
    </row>
    <row r="14" spans="1:16">
      <c r="A14" s="6">
        <v>6.7</v>
      </c>
      <c r="B14" s="7">
        <v>210</v>
      </c>
      <c r="C14" s="7">
        <f t="shared" si="0"/>
        <v>30</v>
      </c>
      <c r="D14" s="7">
        <f>E14*60/C14</f>
        <v>1.8000000000000007</v>
      </c>
      <c r="E14" s="7">
        <f>A14-A13</f>
        <v>0.90000000000000036</v>
      </c>
      <c r="F14" s="7">
        <f t="shared" si="1"/>
        <v>0</v>
      </c>
      <c r="G14" s="7">
        <f>F14*C14/60</f>
        <v>0</v>
      </c>
      <c r="H14" s="7">
        <f t="shared" si="2"/>
        <v>0.20000000000000018</v>
      </c>
      <c r="I14" s="10">
        <f t="shared" si="3"/>
        <v>0.43200000000000016</v>
      </c>
      <c r="J14" s="10">
        <f t="shared" si="4"/>
        <v>0.21600000000000008</v>
      </c>
      <c r="K14" s="10">
        <f t="shared" si="5"/>
        <v>1.512</v>
      </c>
      <c r="L14" s="7">
        <f t="shared" si="6"/>
        <v>195</v>
      </c>
      <c r="M14" s="10">
        <f t="shared" si="7"/>
        <v>1.80511444190254</v>
      </c>
      <c r="N14" s="10">
        <f t="shared" si="8"/>
        <v>0</v>
      </c>
      <c r="O14" s="10">
        <f t="shared" si="9"/>
        <v>0</v>
      </c>
      <c r="P14" s="10">
        <f t="shared" si="10"/>
        <v>0.55091743534878279</v>
      </c>
    </row>
    <row r="15" spans="1:16">
      <c r="A15" s="6">
        <v>10</v>
      </c>
      <c r="B15" s="7">
        <v>240</v>
      </c>
      <c r="C15" s="7">
        <f t="shared" si="0"/>
        <v>30</v>
      </c>
      <c r="D15" s="7">
        <f>E15*60/C15</f>
        <v>6.6</v>
      </c>
      <c r="E15" s="7">
        <f>A15-A14</f>
        <v>3.3</v>
      </c>
      <c r="F15" s="7">
        <f t="shared" si="1"/>
        <v>4.1999999999999993</v>
      </c>
      <c r="G15" s="7">
        <f>F15*C15/60</f>
        <v>2.0999999999999996</v>
      </c>
      <c r="H15" s="7">
        <f t="shared" si="2"/>
        <v>2.2999999999999998</v>
      </c>
      <c r="I15" s="10">
        <f t="shared" si="3"/>
        <v>1.5839999999999999</v>
      </c>
      <c r="J15" s="10">
        <f t="shared" si="4"/>
        <v>0.79199999999999993</v>
      </c>
      <c r="K15" s="10">
        <f t="shared" si="5"/>
        <v>2.3039999999999998</v>
      </c>
      <c r="L15" s="7">
        <f t="shared" si="6"/>
        <v>225</v>
      </c>
      <c r="M15" s="10">
        <f t="shared" si="7"/>
        <v>1.6809163818525368</v>
      </c>
      <c r="N15" s="10">
        <f t="shared" si="8"/>
        <v>4.9190836181474626</v>
      </c>
      <c r="O15" s="10">
        <f t="shared" si="9"/>
        <v>2.4595418090737313</v>
      </c>
      <c r="P15" s="10">
        <f t="shared" si="10"/>
        <v>3.0104592444225142</v>
      </c>
    </row>
    <row r="16" spans="1:16">
      <c r="A16" s="6">
        <v>12.7</v>
      </c>
      <c r="B16" s="7">
        <v>270</v>
      </c>
      <c r="C16" s="7">
        <f t="shared" si="0"/>
        <v>30</v>
      </c>
      <c r="D16" s="7">
        <f>E16*60/C16</f>
        <v>5.3999999999999977</v>
      </c>
      <c r="E16" s="7">
        <f>A16-A15</f>
        <v>2.6999999999999993</v>
      </c>
      <c r="F16" s="7">
        <f t="shared" si="1"/>
        <v>2.9999999999999978</v>
      </c>
      <c r="G16" s="7">
        <f>F16*C16/60</f>
        <v>1.4999999999999989</v>
      </c>
      <c r="H16" s="7">
        <f t="shared" si="2"/>
        <v>3.7999999999999989</v>
      </c>
      <c r="I16" s="10">
        <f t="shared" si="3"/>
        <v>1.2959999999999994</v>
      </c>
      <c r="J16" s="10">
        <f t="shared" si="4"/>
        <v>0.64799999999999969</v>
      </c>
      <c r="K16" s="10">
        <f t="shared" si="5"/>
        <v>2.9519999999999995</v>
      </c>
      <c r="L16" s="7">
        <f t="shared" si="6"/>
        <v>255</v>
      </c>
      <c r="M16" s="10">
        <f t="shared" si="7"/>
        <v>1.5685373298718168</v>
      </c>
      <c r="N16" s="10">
        <f t="shared" si="8"/>
        <v>3.8314626701281806</v>
      </c>
      <c r="O16" s="10">
        <f t="shared" si="9"/>
        <v>1.9157313350640903</v>
      </c>
      <c r="P16" s="10">
        <f t="shared" si="10"/>
        <v>4.9261905794866045</v>
      </c>
    </row>
    <row r="17" spans="1:16">
      <c r="A17" s="6">
        <v>14.5</v>
      </c>
      <c r="B17" s="7">
        <v>300</v>
      </c>
      <c r="C17" s="7">
        <f t="shared" si="0"/>
        <v>30</v>
      </c>
      <c r="D17" s="7">
        <f>E17*60/C17</f>
        <v>3.6000000000000014</v>
      </c>
      <c r="E17" s="7">
        <f>A17-A16</f>
        <v>1.8000000000000007</v>
      </c>
      <c r="F17" s="7">
        <f t="shared" si="1"/>
        <v>1.2000000000000015</v>
      </c>
      <c r="G17" s="7">
        <f>F17*C17/60</f>
        <v>0.60000000000000075</v>
      </c>
      <c r="H17" s="7">
        <f t="shared" si="2"/>
        <v>4.3999999999999995</v>
      </c>
      <c r="I17" s="10">
        <f t="shared" si="3"/>
        <v>0.86400000000000032</v>
      </c>
      <c r="J17" s="10">
        <f t="shared" si="4"/>
        <v>0.43200000000000016</v>
      </c>
      <c r="K17" s="10">
        <f t="shared" si="5"/>
        <v>3.3839999999999995</v>
      </c>
      <c r="L17" s="7">
        <f t="shared" si="6"/>
        <v>285</v>
      </c>
      <c r="M17" s="10">
        <f t="shared" si="7"/>
        <v>1.4668525586362531</v>
      </c>
      <c r="N17" s="10">
        <f t="shared" si="8"/>
        <v>2.1331474413637483</v>
      </c>
      <c r="O17" s="10">
        <f t="shared" si="9"/>
        <v>1.0665737206818742</v>
      </c>
      <c r="P17" s="10">
        <f t="shared" si="10"/>
        <v>5.9927643001684787</v>
      </c>
    </row>
    <row r="18" spans="1:16">
      <c r="A18" s="6">
        <v>15.5</v>
      </c>
      <c r="B18" s="7">
        <v>330</v>
      </c>
      <c r="C18" s="7">
        <f t="shared" si="0"/>
        <v>30</v>
      </c>
      <c r="D18" s="7">
        <f>E18*60/C18</f>
        <v>2</v>
      </c>
      <c r="E18" s="7">
        <f>A18-A17</f>
        <v>1</v>
      </c>
      <c r="F18" s="7">
        <f t="shared" si="1"/>
        <v>0</v>
      </c>
      <c r="G18" s="7">
        <f>F18*C18/60</f>
        <v>0</v>
      </c>
      <c r="H18" s="7">
        <f t="shared" si="2"/>
        <v>4.3999999999999995</v>
      </c>
      <c r="I18" s="10">
        <f t="shared" si="3"/>
        <v>0.48</v>
      </c>
      <c r="J18" s="10">
        <f t="shared" si="4"/>
        <v>0.23999999999999996</v>
      </c>
      <c r="K18" s="10">
        <f t="shared" si="5"/>
        <v>3.6239999999999992</v>
      </c>
      <c r="L18" s="7">
        <f t="shared" si="6"/>
        <v>315</v>
      </c>
      <c r="M18" s="10">
        <f t="shared" si="7"/>
        <v>1.3748443727778883</v>
      </c>
      <c r="N18" s="10">
        <f t="shared" si="8"/>
        <v>0.62515562722211171</v>
      </c>
      <c r="O18" s="10">
        <f t="shared" si="9"/>
        <v>0.31257781361105585</v>
      </c>
      <c r="P18" s="10">
        <f t="shared" si="10"/>
        <v>6.3053421137795347</v>
      </c>
    </row>
    <row r="19" spans="1:16">
      <c r="A19" s="6">
        <v>16.5</v>
      </c>
      <c r="B19" s="7">
        <v>360</v>
      </c>
      <c r="C19" s="7">
        <f t="shared" si="0"/>
        <v>30</v>
      </c>
      <c r="D19" s="7">
        <f>E19*60/C19</f>
        <v>2</v>
      </c>
      <c r="E19" s="7">
        <f>A19-A18</f>
        <v>1</v>
      </c>
      <c r="F19" s="7">
        <f t="shared" si="1"/>
        <v>0</v>
      </c>
      <c r="G19" s="7">
        <f>F19*C19/60</f>
        <v>0</v>
      </c>
      <c r="H19" s="7">
        <f t="shared" si="2"/>
        <v>4.3999999999999995</v>
      </c>
      <c r="I19" s="10">
        <f t="shared" si="3"/>
        <v>0.48</v>
      </c>
      <c r="J19" s="10">
        <f t="shared" si="4"/>
        <v>0.23999999999999996</v>
      </c>
      <c r="K19" s="10">
        <f t="shared" si="5"/>
        <v>3.863999999999999</v>
      </c>
      <c r="L19" s="7">
        <f t="shared" si="6"/>
        <v>345</v>
      </c>
      <c r="M19" s="10">
        <f t="shared" si="7"/>
        <v>1.2915919234476332</v>
      </c>
      <c r="N19" s="10">
        <f t="shared" si="8"/>
        <v>0.70840807655236682</v>
      </c>
      <c r="O19" s="10">
        <f t="shared" si="9"/>
        <v>0.35420403827618341</v>
      </c>
      <c r="P19" s="10">
        <f t="shared" si="10"/>
        <v>6.659546152055718</v>
      </c>
    </row>
    <row r="20" spans="1:16" ht="18">
      <c r="G20" s="14" t="s">
        <v>26</v>
      </c>
      <c r="H20" s="15">
        <f>H19/A19</f>
        <v>0.26666666666666661</v>
      </c>
      <c r="J20" s="9" t="s">
        <v>27</v>
      </c>
      <c r="K20" s="15">
        <f>K19/A19</f>
        <v>0.23418181818181813</v>
      </c>
      <c r="O20" s="9" t="s">
        <v>28</v>
      </c>
      <c r="P20" s="15">
        <f>P19/A19</f>
        <v>0.40360885770034655</v>
      </c>
    </row>
  </sheetData>
  <mergeCells count="5">
    <mergeCell ref="B5:C5"/>
    <mergeCell ref="D5:E5"/>
    <mergeCell ref="L5:P5"/>
    <mergeCell ref="I5:K5"/>
    <mergeCell ref="F5:H5"/>
  </mergeCells>
  <pageMargins left="0.7" right="0.7" top="0.75" bottom="0.75" header="0.3" footer="0.3"/>
  <pageSetup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dcterms:created xsi:type="dcterms:W3CDTF">2009-03-16T15:00:21Z</dcterms:created>
  <dcterms:modified xsi:type="dcterms:W3CDTF">2009-03-16T16:26:10Z</dcterms:modified>
</cp:coreProperties>
</file>